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How to use" sheetId="1" state="visible" r:id="rId3"/>
    <sheet name="Settings" sheetId="2" state="visible" r:id="rId4"/>
    <sheet name="Ingredient prices" sheetId="3" state="visible" r:id="rId5"/>
    <sheet name="Cake cost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5" authorId="0">
      <text>
        <r>
          <rPr>
            <sz val="10"/>
            <rFont val="Arial"/>
            <family val="2"/>
          </rPr>
          <t xml:space="preserve">Sum of section 1 on the left.</t>
        </r>
      </text>
    </comment>
  </commentList>
</comments>
</file>

<file path=xl/sharedStrings.xml><?xml version="1.0" encoding="utf-8"?>
<sst xmlns="http://schemas.openxmlformats.org/spreadsheetml/2006/main" count="180" uniqueCount="123">
  <si>
    <t xml:space="preserve">Cake Pricing Calculator</t>
  </si>
  <si>
    <t xml:space="preserve">South African Bakers Association · based on the guide “How to price a cake”</t>
  </si>
  <si>
    <t xml:space="preserve">How it works</t>
  </si>
  <si>
    <t xml:space="preserve">Price = ingredients + packaging + share of overheads + your time + profit margin.</t>
  </si>
  <si>
    <t xml:space="preserve">Step 1 – Settings tab: enter your hourly rate, profit margin, monthly overheads and how many orders you do a month.</t>
  </si>
  <si>
    <t xml:space="preserve">Step 2 – Ingredient prices tab: list what you buy, the pack size and what you paid. The cost per gram/ml/each is worked out for you.</t>
  </si>
  <si>
    <t xml:space="preserve">Step 3 – Cake costing tab: for each order, pick ingredients from the dropdown and enter how much you use, add packaging and your hours.</t>
  </si>
  <si>
    <t xml:space="preserve">Step 4 – Read your price in the Summary box. A rounded selling price and price per slice are shown too.</t>
  </si>
  <si>
    <t xml:space="preserve">Colour key</t>
  </si>
  <si>
    <t xml:space="preserve">Blue text on a pale yellow background = a cell you fill in. Everything else is calculated – please don’t type over it.</t>
  </si>
  <si>
    <t xml:space="preserve">Important</t>
  </si>
  <si>
    <t xml:space="preserve">The prices, quantities and rates already filled in are EXAMPLES only, to show how the sheet works. Replace them with your own figures.</t>
  </si>
  <si>
    <t xml:space="preserve">Save a copy of the Cake costing tab for each order (right-click the tab › Move or Copy › Create a copy) so you keep a record of every quote.</t>
  </si>
  <si>
    <t xml:space="preserve">Update your ingredient prices whenever you restock – costs change often.</t>
  </si>
  <si>
    <t xml:space="preserve">Questions? Ask fellow bakers in the SA Bakers Facebook group, or visit sabakers.co.za.</t>
  </si>
  <si>
    <t xml:space="preserve">Settings</t>
  </si>
  <si>
    <t xml:space="preserve">Fill in the yellow cells once; update them when your costs change.</t>
  </si>
  <si>
    <t xml:space="preserve">Your time and profit</t>
  </si>
  <si>
    <t xml:space="preserve">Item</t>
  </si>
  <si>
    <t xml:space="preserve">Value</t>
  </si>
  <si>
    <t xml:space="preserve">Notes</t>
  </si>
  <si>
    <t xml:space="preserve">Hourly rate for your time (R per hour)</t>
  </si>
  <si>
    <t xml:space="preserve">Example. What you would pay a skilled baker per hour.</t>
  </si>
  <si>
    <t xml:space="preserve">Profit margin (% added on top of total cost)</t>
  </si>
  <si>
    <t xml:space="preserve">Example. Many small bakeries add 20–30% (from the guide).</t>
  </si>
  <si>
    <t xml:space="preserve">Round selling price up to the nearest (R)</t>
  </si>
  <si>
    <t xml:space="preserve">Example. e.g. 10 rounds R 643 up to R 650.</t>
  </si>
  <si>
    <t xml:space="preserve">Monthly overheads</t>
  </si>
  <si>
    <t xml:space="preserve">Overhead</t>
  </si>
  <si>
    <t xml:space="preserve">Cost per month (R)</t>
  </si>
  <si>
    <t xml:space="preserve">Electricity / gas for baking</t>
  </si>
  <si>
    <t xml:space="preserve">Example – replace with your own</t>
  </si>
  <si>
    <t xml:space="preserve">Water</t>
  </si>
  <si>
    <t xml:space="preserve">Cleaning materials</t>
  </si>
  <si>
    <t xml:space="preserve">Equipment wear and replacement</t>
  </si>
  <si>
    <t xml:space="preserve">Insurance</t>
  </si>
  <si>
    <t xml:space="preserve">Add if it applies to you</t>
  </si>
  <si>
    <t xml:space="preserve">Data / phone</t>
  </si>
  <si>
    <t xml:space="preserve">Marketing (adverts, printing)</t>
  </si>
  <si>
    <t xml:space="preserve">Other</t>
  </si>
  <si>
    <t xml:space="preserve">Total overheads per month</t>
  </si>
  <si>
    <t xml:space="preserve">Orders in a typical month</t>
  </si>
  <si>
    <t xml:space="preserve">Example. Be realistic – include quiet months.</t>
  </si>
  <si>
    <t xml:space="preserve">Overheads per order</t>
  </si>
  <si>
    <t xml:space="preserve">Ingredient prices</t>
  </si>
  <si>
    <t xml:space="preserve">List each ingredient once. Prices below are EXAMPLES – replace them with what you actually pay.</t>
  </si>
  <si>
    <t xml:space="preserve">Ingredient</t>
  </si>
  <si>
    <t xml:space="preserve">Pack size</t>
  </si>
  <si>
    <t xml:space="preserve">Unit</t>
  </si>
  <si>
    <t xml:space="preserve">Pack price (R)</t>
  </si>
  <si>
    <t xml:space="preserve">Cost per unit (R)</t>
  </si>
  <si>
    <t xml:space="preserve">Cake flour</t>
  </si>
  <si>
    <t xml:space="preserve">g</t>
  </si>
  <si>
    <t xml:space="preserve">Example price</t>
  </si>
  <si>
    <t xml:space="preserve">Castor sugar</t>
  </si>
  <si>
    <t xml:space="preserve">Butter (salted)</t>
  </si>
  <si>
    <t xml:space="preserve">Eggs (large)</t>
  </si>
  <si>
    <t xml:space="preserve">each</t>
  </si>
  <si>
    <t xml:space="preserve">Full cream milk</t>
  </si>
  <si>
    <t xml:space="preserve">ml</t>
  </si>
  <si>
    <t xml:space="preserve">Cocoa powder</t>
  </si>
  <si>
    <t xml:space="preserve">Baking powder</t>
  </si>
  <si>
    <t xml:space="preserve">Bicarbonate of soda</t>
  </si>
  <si>
    <t xml:space="preserve">Vanilla essence</t>
  </si>
  <si>
    <t xml:space="preserve">Icing sugar</t>
  </si>
  <si>
    <t xml:space="preserve">Cream (fresh)</t>
  </si>
  <si>
    <t xml:space="preserve">Dark chocolate</t>
  </si>
  <si>
    <t xml:space="preserve">White chocolate</t>
  </si>
  <si>
    <t xml:space="preserve">Fondant (white)</t>
  </si>
  <si>
    <t xml:space="preserve">Gel colour</t>
  </si>
  <si>
    <t xml:space="preserve">Edible gold paint</t>
  </si>
  <si>
    <t xml:space="preserve">Sprinkles</t>
  </si>
  <si>
    <t xml:space="preserve">Oil</t>
  </si>
  <si>
    <t xml:space="preserve">Cake costing</t>
  </si>
  <si>
    <t xml:space="preserve">One quote per copy of this tab. Example order shown – replace with your own.</t>
  </si>
  <si>
    <t xml:space="preserve">Order details</t>
  </si>
  <si>
    <t xml:space="preserve">Summary</t>
  </si>
  <si>
    <t xml:space="preserve">Customer</t>
  </si>
  <si>
    <t xml:space="preserve">Example customer</t>
  </si>
  <si>
    <t xml:space="preserve">Ingredients</t>
  </si>
  <si>
    <t xml:space="preserve">Cake description</t>
  </si>
  <si>
    <t xml:space="preserve">20 cm chocolate cake, 3 layers, ganache drip</t>
  </si>
  <si>
    <t xml:space="preserve">Packaging and consumables</t>
  </si>
  <si>
    <t xml:space="preserve">Collection date</t>
  </si>
  <si>
    <t xml:space="preserve">2026-11-14</t>
  </si>
  <si>
    <t xml:space="preserve">Share of overheads</t>
  </si>
  <si>
    <t xml:space="preserve">Number of servings / slices</t>
  </si>
  <si>
    <t xml:space="preserve">Your time</t>
  </si>
  <si>
    <t xml:space="preserve">Total cost</t>
  </si>
  <si>
    <t xml:space="preserve">1. Ingredients</t>
  </si>
  <si>
    <t xml:space="preserve">Profit margin</t>
  </si>
  <si>
    <t xml:space="preserve">Ingredient (pick from list)</t>
  </si>
  <si>
    <t xml:space="preserve">Quantity used</t>
  </si>
  <si>
    <t xml:space="preserve">Cost (R)</t>
  </si>
  <si>
    <t xml:space="preserve">Profit</t>
  </si>
  <si>
    <t xml:space="preserve">Price</t>
  </si>
  <si>
    <t xml:space="preserve">Selling price (rounded up)</t>
  </si>
  <si>
    <t xml:space="preserve">Price per slice</t>
  </si>
  <si>
    <t xml:space="preserve">Green figures come from the Settings tab.</t>
  </si>
  <si>
    <t xml:space="preserve">Price feels high? Simplify the design for that</t>
  </si>
  <si>
    <t xml:space="preserve">budget rather than lowering your rate.</t>
  </si>
  <si>
    <t xml:space="preserve">Ingredients total</t>
  </si>
  <si>
    <t xml:space="preserve">2. Packaging and consumables</t>
  </si>
  <si>
    <t xml:space="preserve">Quantity</t>
  </si>
  <si>
    <t xml:space="preserve">Cost each (R)</t>
  </si>
  <si>
    <t xml:space="preserve">Cake board</t>
  </si>
  <si>
    <t xml:space="preserve">Cake box</t>
  </si>
  <si>
    <t xml:space="preserve">Dowels / straws</t>
  </si>
  <si>
    <t xml:space="preserve">Baking paper, piping bags</t>
  </si>
  <si>
    <t xml:space="preserve">Ribbon / topper</t>
  </si>
  <si>
    <t xml:space="preserve">Packaging total</t>
  </si>
  <si>
    <t xml:space="preserve">3. Your time</t>
  </si>
  <si>
    <t xml:space="preserve">Task</t>
  </si>
  <si>
    <t xml:space="preserve">Hours</t>
  </si>
  <si>
    <t xml:space="preserve">Rate (R/hour)</t>
  </si>
  <si>
    <t xml:space="preserve">Shopping</t>
  </si>
  <si>
    <t xml:space="preserve">Baking and cooling</t>
  </si>
  <si>
    <t xml:space="preserve">Filling, crumb coat, covering</t>
  </si>
  <si>
    <t xml:space="preserve">Decorating</t>
  </si>
  <si>
    <t xml:space="preserve">Packing and clean-up</t>
  </si>
  <si>
    <t xml:space="preserve">Customer messages and admin</t>
  </si>
  <si>
    <t xml:space="preserve">Total hours</t>
  </si>
  <si>
    <t xml:space="preserve">Time 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</si>
</sst>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 &quot;#,##0.00;&quot;(R &quot;#,##0.00\);\-"/>
    <numFmt numFmtId="166" formatCode="0.0%"/>
    <numFmt numFmtId="167" formatCode="#,##0.##;\(#,##0.##\);\-"/>
    <numFmt numFmtId="168" formatCode="&quot;R &quot;#,##0.0000;&quot;(R &quot;#,##0.0000\);\-"/>
    <numFmt numFmtId="169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E1C10"/>
      <name val="Arial"/>
      <family val="0"/>
      <charset val="1"/>
    </font>
    <font>
      <i val="true"/>
      <sz val="10"/>
      <color rgb="FF5A4636"/>
      <name val="Arial"/>
      <family val="0"/>
      <charset val="1"/>
    </font>
    <font>
      <b val="true"/>
      <sz val="12"/>
      <color rgb="FF2E1C1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2E1C10"/>
        <bgColor rgb="FF003300"/>
      </patternFill>
    </fill>
    <fill>
      <patternFill patternType="solid">
        <fgColor rgb="FFEFE3CD"/>
        <bgColor rgb="FFFFF7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C7A6"/>
      </left>
      <right style="thin">
        <color rgb="FFD9C7A6"/>
      </right>
      <top style="thin">
        <color rgb="FFD9C7A6"/>
      </top>
      <bottom style="thin">
        <color rgb="FFD9C7A6"/>
      </bottom>
      <diagonal/>
    </border>
    <border diagonalUp="false" diagonalDown="false">
      <left style="thin">
        <color rgb="FFD9C7A6"/>
      </left>
      <right/>
      <top style="thin">
        <color rgb="FFD9C7A6"/>
      </top>
      <bottom style="thin">
        <color rgb="FFD9C7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7A6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FE3CD"/>
      <rgbColor rgb="FF3366FF"/>
      <rgbColor rgb="FF33CCCC"/>
      <rgbColor rgb="FF99CC00"/>
      <rgbColor rgb="FFFFCC00"/>
      <rgbColor rgb="FFC09030"/>
      <rgbColor rgb="FFFF6600"/>
      <rgbColor rgb="FF666699"/>
      <rgbColor rgb="FF969696"/>
      <rgbColor rgb="FF003366"/>
      <rgbColor rgb="FF339966"/>
      <rgbColor rgb="FF003300"/>
      <rgbColor rgb="FF2E1C10"/>
      <rgbColor rgb="FF993300"/>
      <rgbColor rgb="FF993366"/>
      <rgbColor rgb="FF333399"/>
      <rgbColor rgb="FF5A4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1C10"/>
    <pageSetUpPr fitToPage="true"/>
  </sheetPr>
  <dimension ref="B2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4" t="s">
        <v>4</v>
      </c>
    </row>
    <row r="9" customFormat="false" ht="23.85" hidden="false" customHeight="false" outlineLevel="0" collapsed="false">
      <c r="B9" s="4" t="s">
        <v>5</v>
      </c>
    </row>
    <row r="10" customFormat="false" ht="23.8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5" t="s">
        <v>9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3" t="s">
        <v>10</v>
      </c>
    </row>
    <row r="17" customFormat="false" ht="23.85" hidden="false" customHeight="false" outlineLevel="0" collapsed="false">
      <c r="B17" s="4" t="s">
        <v>11</v>
      </c>
    </row>
    <row r="18" customFormat="false" ht="23.85" hidden="false" customHeight="false" outlineLevel="0" collapsed="false">
      <c r="B18" s="4" t="s">
        <v>12</v>
      </c>
    </row>
    <row r="19" customFormat="false" ht="15" hidden="false" customHeight="false" outlineLevel="0" collapsed="false">
      <c r="B19" s="4" t="s">
        <v>13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030"/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22.0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6" t="s">
        <v>17</v>
      </c>
    </row>
    <row r="5" customFormat="false" ht="15" hidden="false" customHeight="false" outlineLevel="0" collapsed="false">
      <c r="A5" s="7" t="s">
        <v>18</v>
      </c>
      <c r="B5" s="7" t="s">
        <v>19</v>
      </c>
      <c r="C5" s="7" t="s">
        <v>20</v>
      </c>
    </row>
    <row r="6" customFormat="false" ht="15" hidden="false" customHeight="false" outlineLevel="0" collapsed="false">
      <c r="A6" s="8" t="s">
        <v>21</v>
      </c>
      <c r="B6" s="9" t="n">
        <v>120</v>
      </c>
      <c r="C6" s="10" t="s">
        <v>22</v>
      </c>
    </row>
    <row r="7" customFormat="false" ht="15" hidden="false" customHeight="false" outlineLevel="0" collapsed="false">
      <c r="A7" s="8" t="s">
        <v>23</v>
      </c>
      <c r="B7" s="11" t="n">
        <v>0.25</v>
      </c>
      <c r="C7" s="10" t="s">
        <v>24</v>
      </c>
    </row>
    <row r="8" customFormat="false" ht="15" hidden="false" customHeight="false" outlineLevel="0" collapsed="false">
      <c r="A8" s="8" t="s">
        <v>25</v>
      </c>
      <c r="B8" s="9" t="n">
        <v>10</v>
      </c>
      <c r="C8" s="10" t="s">
        <v>26</v>
      </c>
    </row>
    <row r="11" customFormat="false" ht="15" hidden="false" customHeight="false" outlineLevel="0" collapsed="false">
      <c r="A11" s="6" t="s">
        <v>27</v>
      </c>
    </row>
    <row r="12" customFormat="false" ht="26.85" hidden="false" customHeight="false" outlineLevel="0" collapsed="false">
      <c r="A12" s="7" t="s">
        <v>28</v>
      </c>
      <c r="B12" s="7" t="s">
        <v>29</v>
      </c>
      <c r="C12" s="7" t="s">
        <v>20</v>
      </c>
    </row>
    <row r="13" customFormat="false" ht="15" hidden="false" customHeight="false" outlineLevel="0" collapsed="false">
      <c r="A13" s="8" t="s">
        <v>30</v>
      </c>
      <c r="B13" s="9" t="n">
        <v>600</v>
      </c>
      <c r="C13" s="10" t="s">
        <v>31</v>
      </c>
    </row>
    <row r="14" customFormat="false" ht="15" hidden="false" customHeight="false" outlineLevel="0" collapsed="false">
      <c r="A14" s="8" t="s">
        <v>32</v>
      </c>
      <c r="B14" s="9" t="n">
        <v>150</v>
      </c>
      <c r="C14" s="10" t="s">
        <v>31</v>
      </c>
    </row>
    <row r="15" customFormat="false" ht="15" hidden="false" customHeight="false" outlineLevel="0" collapsed="false">
      <c r="A15" s="8" t="s">
        <v>33</v>
      </c>
      <c r="B15" s="9" t="n">
        <v>200</v>
      </c>
      <c r="C15" s="10" t="s">
        <v>31</v>
      </c>
    </row>
    <row r="16" customFormat="false" ht="15" hidden="false" customHeight="false" outlineLevel="0" collapsed="false">
      <c r="A16" s="8" t="s">
        <v>34</v>
      </c>
      <c r="B16" s="9" t="n">
        <v>300</v>
      </c>
      <c r="C16" s="10" t="s">
        <v>31</v>
      </c>
    </row>
    <row r="17" customFormat="false" ht="15" hidden="false" customHeight="false" outlineLevel="0" collapsed="false">
      <c r="A17" s="8" t="s">
        <v>35</v>
      </c>
      <c r="B17" s="9" t="n">
        <v>0</v>
      </c>
      <c r="C17" s="10" t="s">
        <v>36</v>
      </c>
    </row>
    <row r="18" customFormat="false" ht="15" hidden="false" customHeight="false" outlineLevel="0" collapsed="false">
      <c r="A18" s="8" t="s">
        <v>37</v>
      </c>
      <c r="B18" s="9" t="n">
        <v>250</v>
      </c>
      <c r="C18" s="10" t="s">
        <v>31</v>
      </c>
    </row>
    <row r="19" customFormat="false" ht="15" hidden="false" customHeight="false" outlineLevel="0" collapsed="false">
      <c r="A19" s="8" t="s">
        <v>38</v>
      </c>
      <c r="B19" s="9" t="n">
        <v>100</v>
      </c>
      <c r="C19" s="10" t="s">
        <v>31</v>
      </c>
    </row>
    <row r="20" customFormat="false" ht="15" hidden="false" customHeight="false" outlineLevel="0" collapsed="false">
      <c r="A20" s="8" t="s">
        <v>39</v>
      </c>
      <c r="B20" s="9" t="n">
        <v>0</v>
      </c>
      <c r="C20" s="10" t="s">
        <v>36</v>
      </c>
    </row>
    <row r="21" customFormat="false" ht="15" hidden="false" customHeight="false" outlineLevel="0" collapsed="false">
      <c r="A21" s="12" t="s">
        <v>40</v>
      </c>
      <c r="B21" s="13" t="n">
        <f aca="false">SUM(B13:B20)</f>
        <v>1600</v>
      </c>
    </row>
    <row r="22" customFormat="false" ht="15" hidden="false" customHeight="false" outlineLevel="0" collapsed="false">
      <c r="A22" s="8" t="s">
        <v>41</v>
      </c>
      <c r="B22" s="14" t="n">
        <v>20</v>
      </c>
      <c r="C22" s="2" t="s">
        <v>42</v>
      </c>
    </row>
    <row r="23" customFormat="false" ht="15" hidden="false" customHeight="false" outlineLevel="0" collapsed="false">
      <c r="A23" s="12" t="s">
        <v>43</v>
      </c>
      <c r="B23" s="13" t="n">
        <f aca="false">IF(B22&gt;0,B21/B22,0)</f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030"/>
    <pageSetUpPr fitToPage="true"/>
  </sheetPr>
  <dimension ref="A1:F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40"/>
  </cols>
  <sheetData>
    <row r="1" customFormat="false" ht="22.0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7" t="s">
        <v>46</v>
      </c>
      <c r="B4" s="7" t="s">
        <v>47</v>
      </c>
      <c r="C4" s="7" t="s">
        <v>48</v>
      </c>
      <c r="D4" s="7" t="s">
        <v>49</v>
      </c>
      <c r="E4" s="7" t="s">
        <v>50</v>
      </c>
      <c r="F4" s="7" t="s">
        <v>20</v>
      </c>
    </row>
    <row r="5" customFormat="false" ht="15" hidden="false" customHeight="false" outlineLevel="0" collapsed="false">
      <c r="A5" s="15" t="s">
        <v>51</v>
      </c>
      <c r="B5" s="14" t="n">
        <v>2500</v>
      </c>
      <c r="C5" s="15" t="s">
        <v>52</v>
      </c>
      <c r="D5" s="9" t="n">
        <v>38.99</v>
      </c>
      <c r="E5" s="16" t="n">
        <f aca="false">IF(AND(B5&gt;0,D5&lt;&gt;""),D5/B5,"")</f>
        <v>0.015596</v>
      </c>
      <c r="F5" s="10" t="s">
        <v>53</v>
      </c>
    </row>
    <row r="6" customFormat="false" ht="15" hidden="false" customHeight="false" outlineLevel="0" collapsed="false">
      <c r="A6" s="15" t="s">
        <v>54</v>
      </c>
      <c r="B6" s="14" t="n">
        <v>1000</v>
      </c>
      <c r="C6" s="15" t="s">
        <v>52</v>
      </c>
      <c r="D6" s="9" t="n">
        <v>32.99</v>
      </c>
      <c r="E6" s="16" t="n">
        <f aca="false">IF(AND(B6&gt;0,D6&lt;&gt;""),D6/B6,"")</f>
        <v>0.03299</v>
      </c>
      <c r="F6" s="10" t="s">
        <v>53</v>
      </c>
    </row>
    <row r="7" customFormat="false" ht="15" hidden="false" customHeight="false" outlineLevel="0" collapsed="false">
      <c r="A7" s="15" t="s">
        <v>55</v>
      </c>
      <c r="B7" s="14" t="n">
        <v>500</v>
      </c>
      <c r="C7" s="15" t="s">
        <v>52</v>
      </c>
      <c r="D7" s="9" t="n">
        <v>89.99</v>
      </c>
      <c r="E7" s="16" t="n">
        <f aca="false">IF(AND(B7&gt;0,D7&lt;&gt;""),D7/B7,"")</f>
        <v>0.17998</v>
      </c>
      <c r="F7" s="10" t="s">
        <v>53</v>
      </c>
    </row>
    <row r="8" customFormat="false" ht="15" hidden="false" customHeight="false" outlineLevel="0" collapsed="false">
      <c r="A8" s="15" t="s">
        <v>56</v>
      </c>
      <c r="B8" s="14" t="n">
        <v>18</v>
      </c>
      <c r="C8" s="15" t="s">
        <v>57</v>
      </c>
      <c r="D8" s="9" t="n">
        <v>64.99</v>
      </c>
      <c r="E8" s="16" t="n">
        <f aca="false">IF(AND(B8&gt;0,D8&lt;&gt;""),D8/B8,"")</f>
        <v>3.61055555555556</v>
      </c>
      <c r="F8" s="10" t="s">
        <v>53</v>
      </c>
    </row>
    <row r="9" customFormat="false" ht="15" hidden="false" customHeight="false" outlineLevel="0" collapsed="false">
      <c r="A9" s="15" t="s">
        <v>58</v>
      </c>
      <c r="B9" s="14" t="n">
        <v>1000</v>
      </c>
      <c r="C9" s="15" t="s">
        <v>59</v>
      </c>
      <c r="D9" s="9" t="n">
        <v>21.99</v>
      </c>
      <c r="E9" s="16" t="n">
        <f aca="false">IF(AND(B9&gt;0,D9&lt;&gt;""),D9/B9,"")</f>
        <v>0.02199</v>
      </c>
      <c r="F9" s="10" t="s">
        <v>53</v>
      </c>
    </row>
    <row r="10" customFormat="false" ht="15" hidden="false" customHeight="false" outlineLevel="0" collapsed="false">
      <c r="A10" s="15" t="s">
        <v>60</v>
      </c>
      <c r="B10" s="14" t="n">
        <v>250</v>
      </c>
      <c r="C10" s="15" t="s">
        <v>52</v>
      </c>
      <c r="D10" s="9" t="n">
        <v>74.99</v>
      </c>
      <c r="E10" s="16" t="n">
        <f aca="false">IF(AND(B10&gt;0,D10&lt;&gt;""),D10/B10,"")</f>
        <v>0.29996</v>
      </c>
      <c r="F10" s="10" t="s">
        <v>53</v>
      </c>
    </row>
    <row r="11" customFormat="false" ht="15" hidden="false" customHeight="false" outlineLevel="0" collapsed="false">
      <c r="A11" s="15" t="s">
        <v>61</v>
      </c>
      <c r="B11" s="14" t="n">
        <v>200</v>
      </c>
      <c r="C11" s="15" t="s">
        <v>52</v>
      </c>
      <c r="D11" s="9" t="n">
        <v>29.99</v>
      </c>
      <c r="E11" s="16" t="n">
        <f aca="false">IF(AND(B11&gt;0,D11&lt;&gt;""),D11/B11,"")</f>
        <v>0.14995</v>
      </c>
      <c r="F11" s="10" t="s">
        <v>53</v>
      </c>
    </row>
    <row r="12" customFormat="false" ht="15" hidden="false" customHeight="false" outlineLevel="0" collapsed="false">
      <c r="A12" s="15" t="s">
        <v>62</v>
      </c>
      <c r="B12" s="14" t="n">
        <v>250</v>
      </c>
      <c r="C12" s="15" t="s">
        <v>52</v>
      </c>
      <c r="D12" s="9" t="n">
        <v>19.99</v>
      </c>
      <c r="E12" s="16" t="n">
        <f aca="false">IF(AND(B12&gt;0,D12&lt;&gt;""),D12/B12,"")</f>
        <v>0.07996</v>
      </c>
      <c r="F12" s="10" t="s">
        <v>53</v>
      </c>
    </row>
    <row r="13" customFormat="false" ht="15" hidden="false" customHeight="false" outlineLevel="0" collapsed="false">
      <c r="A13" s="15" t="s">
        <v>63</v>
      </c>
      <c r="B13" s="14" t="n">
        <v>100</v>
      </c>
      <c r="C13" s="15" t="s">
        <v>59</v>
      </c>
      <c r="D13" s="9" t="n">
        <v>39.99</v>
      </c>
      <c r="E13" s="16" t="n">
        <f aca="false">IF(AND(B13&gt;0,D13&lt;&gt;""),D13/B13,"")</f>
        <v>0.3999</v>
      </c>
      <c r="F13" s="10" t="s">
        <v>53</v>
      </c>
    </row>
    <row r="14" customFormat="false" ht="15" hidden="false" customHeight="false" outlineLevel="0" collapsed="false">
      <c r="A14" s="15" t="s">
        <v>64</v>
      </c>
      <c r="B14" s="14" t="n">
        <v>1000</v>
      </c>
      <c r="C14" s="15" t="s">
        <v>52</v>
      </c>
      <c r="D14" s="9" t="n">
        <v>34.99</v>
      </c>
      <c r="E14" s="16" t="n">
        <f aca="false">IF(AND(B14&gt;0,D14&lt;&gt;""),D14/B14,"")</f>
        <v>0.03499</v>
      </c>
      <c r="F14" s="10" t="s">
        <v>53</v>
      </c>
    </row>
    <row r="15" customFormat="false" ht="15" hidden="false" customHeight="false" outlineLevel="0" collapsed="false">
      <c r="A15" s="15" t="s">
        <v>65</v>
      </c>
      <c r="B15" s="14" t="n">
        <v>500</v>
      </c>
      <c r="C15" s="15" t="s">
        <v>59</v>
      </c>
      <c r="D15" s="9" t="n">
        <v>54.99</v>
      </c>
      <c r="E15" s="16" t="n">
        <f aca="false">IF(AND(B15&gt;0,D15&lt;&gt;""),D15/B15,"")</f>
        <v>0.10998</v>
      </c>
      <c r="F15" s="10" t="s">
        <v>53</v>
      </c>
    </row>
    <row r="16" customFormat="false" ht="15" hidden="false" customHeight="false" outlineLevel="0" collapsed="false">
      <c r="A16" s="15" t="s">
        <v>66</v>
      </c>
      <c r="B16" s="14" t="n">
        <v>1000</v>
      </c>
      <c r="C16" s="15" t="s">
        <v>52</v>
      </c>
      <c r="D16" s="9" t="n">
        <v>249.99</v>
      </c>
      <c r="E16" s="16" t="n">
        <f aca="false">IF(AND(B16&gt;0,D16&lt;&gt;""),D16/B16,"")</f>
        <v>0.24999</v>
      </c>
      <c r="F16" s="10" t="s">
        <v>53</v>
      </c>
    </row>
    <row r="17" customFormat="false" ht="15" hidden="false" customHeight="false" outlineLevel="0" collapsed="false">
      <c r="A17" s="15" t="s">
        <v>67</v>
      </c>
      <c r="B17" s="14" t="n">
        <v>1000</v>
      </c>
      <c r="C17" s="15" t="s">
        <v>52</v>
      </c>
      <c r="D17" s="9" t="n">
        <v>259.99</v>
      </c>
      <c r="E17" s="16" t="n">
        <f aca="false">IF(AND(B17&gt;0,D17&lt;&gt;""),D17/B17,"")</f>
        <v>0.25999</v>
      </c>
      <c r="F17" s="10" t="s">
        <v>53</v>
      </c>
    </row>
    <row r="18" customFormat="false" ht="15" hidden="false" customHeight="false" outlineLevel="0" collapsed="false">
      <c r="A18" s="15" t="s">
        <v>68</v>
      </c>
      <c r="B18" s="14" t="n">
        <v>1000</v>
      </c>
      <c r="C18" s="15" t="s">
        <v>52</v>
      </c>
      <c r="D18" s="9" t="n">
        <v>139.99</v>
      </c>
      <c r="E18" s="16" t="n">
        <f aca="false">IF(AND(B18&gt;0,D18&lt;&gt;""),D18/B18,"")</f>
        <v>0.13999</v>
      </c>
      <c r="F18" s="10" t="s">
        <v>53</v>
      </c>
    </row>
    <row r="19" customFormat="false" ht="15" hidden="false" customHeight="false" outlineLevel="0" collapsed="false">
      <c r="A19" s="15" t="s">
        <v>69</v>
      </c>
      <c r="B19" s="14" t="n">
        <v>20</v>
      </c>
      <c r="C19" s="15" t="s">
        <v>52</v>
      </c>
      <c r="D19" s="9" t="n">
        <v>49.99</v>
      </c>
      <c r="E19" s="16" t="n">
        <f aca="false">IF(AND(B19&gt;0,D19&lt;&gt;""),D19/B19,"")</f>
        <v>2.4995</v>
      </c>
      <c r="F19" s="10" t="s">
        <v>53</v>
      </c>
    </row>
    <row r="20" customFormat="false" ht="15" hidden="false" customHeight="false" outlineLevel="0" collapsed="false">
      <c r="A20" s="15" t="s">
        <v>70</v>
      </c>
      <c r="B20" s="14" t="n">
        <v>25</v>
      </c>
      <c r="C20" s="15" t="s">
        <v>59</v>
      </c>
      <c r="D20" s="9" t="n">
        <v>99.99</v>
      </c>
      <c r="E20" s="16" t="n">
        <f aca="false">IF(AND(B20&gt;0,D20&lt;&gt;""),D20/B20,"")</f>
        <v>3.9996</v>
      </c>
      <c r="F20" s="10" t="s">
        <v>53</v>
      </c>
    </row>
    <row r="21" customFormat="false" ht="15" hidden="false" customHeight="false" outlineLevel="0" collapsed="false">
      <c r="A21" s="15" t="s">
        <v>71</v>
      </c>
      <c r="B21" s="14" t="n">
        <v>100</v>
      </c>
      <c r="C21" s="15" t="s">
        <v>52</v>
      </c>
      <c r="D21" s="9" t="n">
        <v>34.99</v>
      </c>
      <c r="E21" s="16" t="n">
        <f aca="false">IF(AND(B21&gt;0,D21&lt;&gt;""),D21/B21,"")</f>
        <v>0.3499</v>
      </c>
      <c r="F21" s="10" t="s">
        <v>53</v>
      </c>
    </row>
    <row r="22" customFormat="false" ht="15" hidden="false" customHeight="false" outlineLevel="0" collapsed="false">
      <c r="A22" s="15" t="s">
        <v>72</v>
      </c>
      <c r="B22" s="14" t="n">
        <v>750</v>
      </c>
      <c r="C22" s="15" t="s">
        <v>59</v>
      </c>
      <c r="D22" s="9" t="n">
        <v>39.99</v>
      </c>
      <c r="E22" s="16" t="n">
        <f aca="false">IF(AND(B22&gt;0,D22&lt;&gt;""),D22/B22,"")</f>
        <v>0.05332</v>
      </c>
      <c r="F22" s="10" t="s">
        <v>53</v>
      </c>
    </row>
    <row r="23" customFormat="false" ht="15" hidden="false" customHeight="false" outlineLevel="0" collapsed="false">
      <c r="A23" s="15"/>
      <c r="B23" s="14"/>
      <c r="C23" s="15"/>
      <c r="D23" s="9"/>
      <c r="E23" s="16" t="str">
        <f aca="false">IF(AND(B23&gt;0,D23&lt;&gt;""),D23/B23,"")</f>
        <v/>
      </c>
      <c r="F23" s="10"/>
    </row>
    <row r="24" customFormat="false" ht="15" hidden="false" customHeight="false" outlineLevel="0" collapsed="false">
      <c r="A24" s="15"/>
      <c r="B24" s="14"/>
      <c r="C24" s="15"/>
      <c r="D24" s="9"/>
      <c r="E24" s="16" t="str">
        <f aca="false">IF(AND(B24&gt;0,D24&lt;&gt;""),D24/B24,"")</f>
        <v/>
      </c>
      <c r="F24" s="10"/>
    </row>
    <row r="25" customFormat="false" ht="15" hidden="false" customHeight="false" outlineLevel="0" collapsed="false">
      <c r="A25" s="15"/>
      <c r="B25" s="14"/>
      <c r="C25" s="15"/>
      <c r="D25" s="9"/>
      <c r="E25" s="16" t="str">
        <f aca="false">IF(AND(B25&gt;0,D25&lt;&gt;""),D25/B25,"")</f>
        <v/>
      </c>
      <c r="F25" s="10"/>
    </row>
    <row r="26" customFormat="false" ht="15" hidden="false" customHeight="false" outlineLevel="0" collapsed="false">
      <c r="A26" s="15"/>
      <c r="B26" s="14"/>
      <c r="C26" s="15"/>
      <c r="D26" s="9"/>
      <c r="E26" s="16" t="str">
        <f aca="false">IF(AND(B26&gt;0,D26&lt;&gt;""),D26/B26,"")</f>
        <v/>
      </c>
      <c r="F26" s="10"/>
    </row>
    <row r="27" customFormat="false" ht="15" hidden="false" customHeight="false" outlineLevel="0" collapsed="false">
      <c r="A27" s="15"/>
      <c r="B27" s="14"/>
      <c r="C27" s="15"/>
      <c r="D27" s="9"/>
      <c r="E27" s="16" t="str">
        <f aca="false">IF(AND(B27&gt;0,D27&lt;&gt;""),D27/B27,"")</f>
        <v/>
      </c>
      <c r="F27" s="10"/>
    </row>
    <row r="28" customFormat="false" ht="15" hidden="false" customHeight="false" outlineLevel="0" collapsed="false">
      <c r="A28" s="15"/>
      <c r="B28" s="14"/>
      <c r="C28" s="15"/>
      <c r="D28" s="9"/>
      <c r="E28" s="16" t="str">
        <f aca="false">IF(AND(B28&gt;0,D28&lt;&gt;""),D28/B28,"")</f>
        <v/>
      </c>
      <c r="F28" s="10"/>
    </row>
    <row r="29" customFormat="false" ht="15" hidden="false" customHeight="false" outlineLevel="0" collapsed="false">
      <c r="A29" s="15"/>
      <c r="B29" s="14"/>
      <c r="C29" s="15"/>
      <c r="D29" s="9"/>
      <c r="E29" s="16" t="str">
        <f aca="false">IF(AND(B29&gt;0,D29&lt;&gt;""),D29/B29,"")</f>
        <v/>
      </c>
      <c r="F29" s="10"/>
    </row>
    <row r="30" customFormat="false" ht="15" hidden="false" customHeight="false" outlineLevel="0" collapsed="false">
      <c r="A30" s="15"/>
      <c r="B30" s="14"/>
      <c r="C30" s="15"/>
      <c r="D30" s="9"/>
      <c r="E30" s="16" t="str">
        <f aca="false">IF(AND(B30&gt;0,D30&lt;&gt;""),D30/B30,"")</f>
        <v/>
      </c>
      <c r="F30" s="10"/>
    </row>
    <row r="31" customFormat="false" ht="15" hidden="false" customHeight="false" outlineLevel="0" collapsed="false">
      <c r="A31" s="15"/>
      <c r="B31" s="14"/>
      <c r="C31" s="15"/>
      <c r="D31" s="9"/>
      <c r="E31" s="16" t="str">
        <f aca="false">IF(AND(B31&gt;0,D31&lt;&gt;""),D31/B31,"")</f>
        <v/>
      </c>
      <c r="F31" s="10"/>
    </row>
    <row r="32" customFormat="false" ht="15" hidden="false" customHeight="false" outlineLevel="0" collapsed="false">
      <c r="A32" s="15"/>
      <c r="B32" s="14"/>
      <c r="C32" s="15"/>
      <c r="D32" s="9"/>
      <c r="E32" s="16" t="str">
        <f aca="false">IF(AND(B32&gt;0,D32&lt;&gt;""),D32/B32,"")</f>
        <v/>
      </c>
      <c r="F32" s="10"/>
    </row>
    <row r="33" customFormat="false" ht="15" hidden="false" customHeight="false" outlineLevel="0" collapsed="false">
      <c r="A33" s="15"/>
      <c r="B33" s="14"/>
      <c r="C33" s="15"/>
      <c r="D33" s="9"/>
      <c r="E33" s="16" t="str">
        <f aca="false">IF(AND(B33&gt;0,D33&lt;&gt;""),D33/B33,"")</f>
        <v/>
      </c>
      <c r="F33" s="10"/>
    </row>
    <row r="34" customFormat="false" ht="15" hidden="false" customHeight="false" outlineLevel="0" collapsed="false">
      <c r="A34" s="15"/>
      <c r="B34" s="14"/>
      <c r="C34" s="15"/>
      <c r="D34" s="9"/>
      <c r="E34" s="16" t="str">
        <f aca="false">IF(AND(B34&gt;0,D34&lt;&gt;""),D34/B34,"")</f>
        <v/>
      </c>
      <c r="F34" s="10"/>
    </row>
    <row r="35" customFormat="false" ht="15" hidden="false" customHeight="false" outlineLevel="0" collapsed="false">
      <c r="A35" s="15"/>
      <c r="B35" s="14"/>
      <c r="C35" s="15"/>
      <c r="D35" s="9"/>
      <c r="E35" s="16" t="str">
        <f aca="false">IF(AND(B35&gt;0,D35&lt;&gt;""),D35/B35,"")</f>
        <v/>
      </c>
      <c r="F35" s="10"/>
    </row>
    <row r="36" customFormat="false" ht="15" hidden="false" customHeight="false" outlineLevel="0" collapsed="false">
      <c r="A36" s="15"/>
      <c r="B36" s="14"/>
      <c r="C36" s="15"/>
      <c r="D36" s="9"/>
      <c r="E36" s="16" t="str">
        <f aca="false">IF(AND(B36&gt;0,D36&lt;&gt;""),D36/B36,"")</f>
        <v/>
      </c>
      <c r="F36" s="10"/>
    </row>
    <row r="37" customFormat="false" ht="15" hidden="false" customHeight="false" outlineLevel="0" collapsed="false">
      <c r="A37" s="15"/>
      <c r="B37" s="14"/>
      <c r="C37" s="15"/>
      <c r="D37" s="9"/>
      <c r="E37" s="16" t="str">
        <f aca="false">IF(AND(B37&gt;0,D37&lt;&gt;""),D37/B37,"")</f>
        <v/>
      </c>
      <c r="F37" s="10"/>
    </row>
    <row r="38" customFormat="false" ht="15" hidden="false" customHeight="false" outlineLevel="0" collapsed="false">
      <c r="A38" s="15"/>
      <c r="B38" s="14"/>
      <c r="C38" s="15"/>
      <c r="D38" s="9"/>
      <c r="E38" s="16" t="str">
        <f aca="false">IF(AND(B38&gt;0,D38&lt;&gt;""),D38/B38,"")</f>
        <v/>
      </c>
      <c r="F38" s="10"/>
    </row>
    <row r="39" customFormat="false" ht="15" hidden="false" customHeight="false" outlineLevel="0" collapsed="false">
      <c r="A39" s="15"/>
      <c r="B39" s="14"/>
      <c r="C39" s="15"/>
      <c r="D39" s="9"/>
      <c r="E39" s="16" t="str">
        <f aca="false">IF(AND(B39&gt;0,D39&lt;&gt;""),D39/B39,"")</f>
        <v/>
      </c>
      <c r="F39" s="10"/>
    </row>
    <row r="40" customFormat="false" ht="15" hidden="false" customHeight="false" outlineLevel="0" collapsed="false">
      <c r="A40" s="15"/>
      <c r="B40" s="14"/>
      <c r="C40" s="15"/>
      <c r="D40" s="9"/>
      <c r="E40" s="16" t="str">
        <f aca="false">IF(AND(B40&gt;0,D40&lt;&gt;""),D40/B40,"")</f>
        <v/>
      </c>
      <c r="F40" s="10"/>
    </row>
    <row r="41" customFormat="false" ht="15" hidden="false" customHeight="false" outlineLevel="0" collapsed="false">
      <c r="A41" s="15"/>
      <c r="B41" s="14"/>
      <c r="C41" s="15"/>
      <c r="D41" s="9"/>
      <c r="E41" s="16" t="str">
        <f aca="false">IF(AND(B41&gt;0,D41&lt;&gt;""),D41/B41,"")</f>
        <v/>
      </c>
      <c r="F41" s="10"/>
    </row>
    <row r="42" customFormat="false" ht="15" hidden="false" customHeight="false" outlineLevel="0" collapsed="false">
      <c r="A42" s="15"/>
      <c r="B42" s="14"/>
      <c r="C42" s="15"/>
      <c r="D42" s="9"/>
      <c r="E42" s="16" t="str">
        <f aca="false">IF(AND(B42&gt;0,D42&lt;&gt;""),D42/B42,"")</f>
        <v/>
      </c>
      <c r="F42" s="10"/>
    </row>
    <row r="43" customFormat="false" ht="15" hidden="false" customHeight="false" outlineLevel="0" collapsed="false">
      <c r="A43" s="15"/>
      <c r="B43" s="14"/>
      <c r="C43" s="15"/>
      <c r="D43" s="9"/>
      <c r="E43" s="16" t="str">
        <f aca="false">IF(AND(B43&gt;0,D43&lt;&gt;""),D43/B43,"")</f>
        <v/>
      </c>
      <c r="F43" s="10"/>
    </row>
    <row r="44" customFormat="false" ht="15" hidden="false" customHeight="false" outlineLevel="0" collapsed="false">
      <c r="A44" s="15"/>
      <c r="B44" s="14"/>
      <c r="C44" s="15"/>
      <c r="D44" s="9"/>
      <c r="E44" s="16" t="str">
        <f aca="false">IF(AND(B44&gt;0,D44&lt;&gt;""),D44/B44,"")</f>
        <v/>
      </c>
      <c r="F44" s="10"/>
    </row>
    <row r="45" customFormat="false" ht="15" hidden="false" customHeight="false" outlineLevel="0" collapsed="false">
      <c r="A45" s="15"/>
      <c r="B45" s="14"/>
      <c r="C45" s="15"/>
      <c r="D45" s="9"/>
      <c r="E45" s="16" t="str">
        <f aca="false">IF(AND(B45&gt;0,D45&lt;&gt;""),D45/B45,"")</f>
        <v/>
      </c>
      <c r="F45" s="10"/>
    </row>
    <row r="46" customFormat="false" ht="15" hidden="false" customHeight="false" outlineLevel="0" collapsed="false">
      <c r="A46" s="15"/>
      <c r="B46" s="14"/>
      <c r="C46" s="15"/>
      <c r="D46" s="9"/>
      <c r="E46" s="16" t="str">
        <f aca="false">IF(AND(B46&gt;0,D46&lt;&gt;""),D46/B46,"")</f>
        <v/>
      </c>
      <c r="F46" s="10"/>
    </row>
    <row r="47" customFormat="false" ht="15" hidden="false" customHeight="false" outlineLevel="0" collapsed="false">
      <c r="A47" s="15"/>
      <c r="B47" s="14"/>
      <c r="C47" s="15"/>
      <c r="D47" s="9"/>
      <c r="E47" s="16" t="str">
        <f aca="false">IF(AND(B47&gt;0,D47&lt;&gt;""),D47/B47,"")</f>
        <v/>
      </c>
      <c r="F47" s="10"/>
    </row>
    <row r="48" customFormat="false" ht="15" hidden="false" customHeight="false" outlineLevel="0" collapsed="false">
      <c r="A48" s="15"/>
      <c r="B48" s="14"/>
      <c r="C48" s="15"/>
      <c r="D48" s="9"/>
      <c r="E48" s="16" t="str">
        <f aca="false">IF(AND(B48&gt;0,D48&lt;&gt;""),D48/B48,"")</f>
        <v/>
      </c>
      <c r="F48" s="10"/>
    </row>
    <row r="49" customFormat="false" ht="15" hidden="false" customHeight="false" outlineLevel="0" collapsed="false">
      <c r="A49" s="15"/>
      <c r="B49" s="14"/>
      <c r="C49" s="15"/>
      <c r="D49" s="9"/>
      <c r="E49" s="16" t="str">
        <f aca="false">IF(AND(B49&gt;0,D49&lt;&gt;""),D49/B49,"")</f>
        <v/>
      </c>
      <c r="F49" s="10"/>
    </row>
    <row r="50" customFormat="false" ht="15" hidden="false" customHeight="false" outlineLevel="0" collapsed="false">
      <c r="A50" s="15"/>
      <c r="B50" s="14"/>
      <c r="C50" s="15"/>
      <c r="D50" s="9"/>
      <c r="E50" s="16" t="str">
        <f aca="false">IF(AND(B50&gt;0,D50&lt;&gt;""),D50/B50,"")</f>
        <v/>
      </c>
      <c r="F50" s="10"/>
    </row>
    <row r="51" customFormat="false" ht="15" hidden="false" customHeight="false" outlineLevel="0" collapsed="false">
      <c r="A51" s="15"/>
      <c r="B51" s="14"/>
      <c r="C51" s="15"/>
      <c r="D51" s="9"/>
      <c r="E51" s="16" t="str">
        <f aca="false">IF(AND(B51&gt;0,D51&lt;&gt;""),D51/B51,"")</f>
        <v/>
      </c>
      <c r="F51" s="10"/>
    </row>
    <row r="52" customFormat="false" ht="15" hidden="false" customHeight="false" outlineLevel="0" collapsed="false">
      <c r="A52" s="15"/>
      <c r="B52" s="14"/>
      <c r="C52" s="15"/>
      <c r="D52" s="9"/>
      <c r="E52" s="16" t="str">
        <f aca="false">IF(AND(B52&gt;0,D52&lt;&gt;""),D52/B52,"")</f>
        <v/>
      </c>
      <c r="F52" s="10"/>
    </row>
    <row r="53" customFormat="false" ht="15" hidden="false" customHeight="false" outlineLevel="0" collapsed="false">
      <c r="A53" s="15"/>
      <c r="B53" s="14"/>
      <c r="C53" s="15"/>
      <c r="D53" s="9"/>
      <c r="E53" s="16" t="str">
        <f aca="false">IF(AND(B53&gt;0,D53&lt;&gt;""),D53/B53,"")</f>
        <v/>
      </c>
      <c r="F53" s="10"/>
    </row>
    <row r="54" customFormat="false" ht="15" hidden="false" customHeight="false" outlineLevel="0" collapsed="false">
      <c r="A54" s="15"/>
      <c r="B54" s="14"/>
      <c r="C54" s="15"/>
      <c r="D54" s="9"/>
      <c r="E54" s="16" t="str">
        <f aca="false">IF(AND(B54&gt;0,D54&lt;&gt;""),D54/B54,"")</f>
        <v/>
      </c>
      <c r="F54" s="10"/>
    </row>
    <row r="55" customFormat="false" ht="15" hidden="false" customHeight="false" outlineLevel="0" collapsed="false">
      <c r="A55" s="15"/>
      <c r="B55" s="14"/>
      <c r="C55" s="15"/>
      <c r="D55" s="9"/>
      <c r="E55" s="16" t="str">
        <f aca="false">IF(AND(B55&gt;0,D55&lt;&gt;""),D55/B55,"")</f>
        <v/>
      </c>
      <c r="F55" s="10"/>
    </row>
    <row r="56" customFormat="false" ht="15" hidden="false" customHeight="false" outlineLevel="0" collapsed="false">
      <c r="A56" s="15"/>
      <c r="B56" s="14"/>
      <c r="C56" s="15"/>
      <c r="D56" s="9"/>
      <c r="E56" s="16" t="str">
        <f aca="false">IF(AND(B56&gt;0,D56&lt;&gt;""),D56/B56,"")</f>
        <v/>
      </c>
      <c r="F56" s="10"/>
    </row>
    <row r="57" customFormat="false" ht="15" hidden="false" customHeight="false" outlineLevel="0" collapsed="false">
      <c r="A57" s="15"/>
      <c r="B57" s="14"/>
      <c r="C57" s="15"/>
      <c r="D57" s="9"/>
      <c r="E57" s="16" t="str">
        <f aca="false">IF(AND(B57&gt;0,D57&lt;&gt;""),D57/B57,"")</f>
        <v/>
      </c>
      <c r="F57" s="10"/>
    </row>
    <row r="58" customFormat="false" ht="15" hidden="false" customHeight="false" outlineLevel="0" collapsed="false">
      <c r="A58" s="15"/>
      <c r="B58" s="14"/>
      <c r="C58" s="15"/>
      <c r="D58" s="9"/>
      <c r="E58" s="16" t="str">
        <f aca="false">IF(AND(B58&gt;0,D58&lt;&gt;""),D58/B58,"")</f>
        <v/>
      </c>
      <c r="F58" s="10"/>
    </row>
    <row r="59" customFormat="false" ht="15" hidden="false" customHeight="false" outlineLevel="0" collapsed="false">
      <c r="A59" s="15"/>
      <c r="B59" s="14"/>
      <c r="C59" s="15"/>
      <c r="D59" s="9"/>
      <c r="E59" s="16" t="str">
        <f aca="false">IF(AND(B59&gt;0,D59&lt;&gt;""),D59/B59,"")</f>
        <v/>
      </c>
      <c r="F59" s="10"/>
    </row>
    <row r="60" customFormat="false" ht="15" hidden="false" customHeight="false" outlineLevel="0" collapsed="false">
      <c r="A60" s="15"/>
      <c r="B60" s="14"/>
      <c r="C60" s="15"/>
      <c r="D60" s="9"/>
      <c r="E60" s="16" t="str">
        <f aca="false">IF(AND(B60&gt;0,D60&lt;&gt;""),D60/B60,"")</f>
        <v/>
      </c>
      <c r="F60" s="10"/>
    </row>
    <row r="61" customFormat="false" ht="15" hidden="false" customHeight="false" outlineLevel="0" collapsed="false">
      <c r="A61" s="15"/>
      <c r="B61" s="14"/>
      <c r="C61" s="15"/>
      <c r="D61" s="9"/>
      <c r="E61" s="16" t="str">
        <f aca="false">IF(AND(B61&gt;0,D61&lt;&gt;""),D61/B61,"")</f>
        <v/>
      </c>
      <c r="F61" s="10"/>
    </row>
    <row r="62" customFormat="false" ht="15" hidden="false" customHeight="false" outlineLevel="0" collapsed="false">
      <c r="A62" s="15"/>
      <c r="B62" s="14"/>
      <c r="C62" s="15"/>
      <c r="D62" s="9"/>
      <c r="E62" s="16" t="str">
        <f aca="false">IF(AND(B62&gt;0,D62&lt;&gt;""),D62/B62,"")</f>
        <v/>
      </c>
      <c r="F62" s="10"/>
    </row>
    <row r="63" customFormat="false" ht="15" hidden="false" customHeight="false" outlineLevel="0" collapsed="false">
      <c r="A63" s="15"/>
      <c r="B63" s="14"/>
      <c r="C63" s="15"/>
      <c r="D63" s="9"/>
      <c r="E63" s="16" t="str">
        <f aca="false">IF(AND(B63&gt;0,D63&lt;&gt;""),D63/B63,"")</f>
        <v/>
      </c>
      <c r="F63" s="10"/>
    </row>
    <row r="64" customFormat="false" ht="15" hidden="false" customHeight="false" outlineLevel="0" collapsed="false">
      <c r="A64" s="15"/>
      <c r="B64" s="14"/>
      <c r="C64" s="15"/>
      <c r="D64" s="9"/>
      <c r="E64" s="16" t="str">
        <f aca="false">IF(AND(B64&gt;0,D64&lt;&gt;""),D64/B64,"")</f>
        <v/>
      </c>
      <c r="F64" s="10"/>
    </row>
    <row r="65" customFormat="false" ht="15" hidden="false" customHeight="false" outlineLevel="0" collapsed="false">
      <c r="A65" s="15"/>
      <c r="B65" s="14"/>
      <c r="C65" s="15"/>
      <c r="D65" s="9"/>
      <c r="E65" s="16" t="str">
        <f aca="false">IF(AND(B65&gt;0,D65&lt;&gt;""),D65/B65,"")</f>
        <v/>
      </c>
      <c r="F65" s="10"/>
    </row>
    <row r="66" customFormat="false" ht="15" hidden="false" customHeight="false" outlineLevel="0" collapsed="false">
      <c r="A66" s="15"/>
      <c r="B66" s="14"/>
      <c r="C66" s="15"/>
      <c r="D66" s="9"/>
      <c r="E66" s="16" t="str">
        <f aca="false">IF(AND(B66&gt;0,D66&lt;&gt;""),D66/B66,"")</f>
        <v/>
      </c>
      <c r="F66" s="10"/>
    </row>
    <row r="67" customFormat="false" ht="15" hidden="false" customHeight="false" outlineLevel="0" collapsed="false">
      <c r="A67" s="15"/>
      <c r="B67" s="14"/>
      <c r="C67" s="15"/>
      <c r="D67" s="9"/>
      <c r="E67" s="16" t="str">
        <f aca="false">IF(AND(B67&gt;0,D67&lt;&gt;""),D67/B67,"")</f>
        <v/>
      </c>
      <c r="F67" s="10"/>
    </row>
    <row r="68" customFormat="false" ht="15" hidden="false" customHeight="false" outlineLevel="0" collapsed="false">
      <c r="A68" s="15"/>
      <c r="B68" s="14"/>
      <c r="C68" s="15"/>
      <c r="D68" s="9"/>
      <c r="E68" s="16" t="str">
        <f aca="false">IF(AND(B68&gt;0,D68&lt;&gt;""),D68/B68,"")</f>
        <v/>
      </c>
      <c r="F68" s="10"/>
    </row>
    <row r="69" customFormat="false" ht="15" hidden="false" customHeight="false" outlineLevel="0" collapsed="false">
      <c r="A69" s="15"/>
      <c r="B69" s="14"/>
      <c r="C69" s="15"/>
      <c r="D69" s="9"/>
      <c r="E69" s="16" t="str">
        <f aca="false">IF(AND(B69&gt;0,D69&lt;&gt;""),D69/B69,"")</f>
        <v/>
      </c>
      <c r="F69" s="10"/>
    </row>
    <row r="70" customFormat="false" ht="15" hidden="false" customHeight="false" outlineLevel="0" collapsed="false">
      <c r="A70" s="15"/>
      <c r="B70" s="14"/>
      <c r="C70" s="15"/>
      <c r="D70" s="9"/>
      <c r="E70" s="16" t="str">
        <f aca="false">IF(AND(B70&gt;0,D70&lt;&gt;""),D70/B70,"")</f>
        <v/>
      </c>
      <c r="F70" s="10"/>
    </row>
    <row r="71" customFormat="false" ht="15" hidden="false" customHeight="false" outlineLevel="0" collapsed="false">
      <c r="A71" s="15"/>
      <c r="B71" s="14"/>
      <c r="C71" s="15"/>
      <c r="D71" s="9"/>
      <c r="E71" s="16" t="str">
        <f aca="false">IF(AND(B71&gt;0,D71&lt;&gt;""),D71/B71,"")</f>
        <v/>
      </c>
      <c r="F71" s="10"/>
    </row>
    <row r="72" customFormat="false" ht="15" hidden="false" customHeight="false" outlineLevel="0" collapsed="false">
      <c r="A72" s="15"/>
      <c r="B72" s="14"/>
      <c r="C72" s="15"/>
      <c r="D72" s="9"/>
      <c r="E72" s="16" t="str">
        <f aca="false">IF(AND(B72&gt;0,D72&lt;&gt;""),D72/B72,"")</f>
        <v/>
      </c>
      <c r="F72" s="10"/>
    </row>
    <row r="73" customFormat="false" ht="15" hidden="false" customHeight="false" outlineLevel="0" collapsed="false">
      <c r="A73" s="15"/>
      <c r="B73" s="14"/>
      <c r="C73" s="15"/>
      <c r="D73" s="9"/>
      <c r="E73" s="16" t="str">
        <f aca="false">IF(AND(B73&gt;0,D73&lt;&gt;""),D73/B73,"")</f>
        <v/>
      </c>
      <c r="F73" s="10"/>
    </row>
    <row r="74" customFormat="false" ht="15" hidden="false" customHeight="false" outlineLevel="0" collapsed="false">
      <c r="A74" s="15"/>
      <c r="B74" s="14"/>
      <c r="C74" s="15"/>
      <c r="D74" s="9"/>
      <c r="E74" s="16" t="str">
        <f aca="false">IF(AND(B74&gt;0,D74&lt;&gt;""),D74/B74,"")</f>
        <v/>
      </c>
      <c r="F74" s="10"/>
    </row>
    <row r="75" customFormat="false" ht="15" hidden="false" customHeight="false" outlineLevel="0" collapsed="false">
      <c r="A75" s="15"/>
      <c r="B75" s="14"/>
      <c r="C75" s="15"/>
      <c r="D75" s="9"/>
      <c r="E75" s="16" t="str">
        <f aca="false">IF(AND(B75&gt;0,D75&lt;&gt;""),D75/B75,"")</f>
        <v/>
      </c>
      <c r="F75" s="10"/>
    </row>
    <row r="76" customFormat="false" ht="15" hidden="false" customHeight="false" outlineLevel="0" collapsed="false">
      <c r="A76" s="15"/>
      <c r="B76" s="14"/>
      <c r="C76" s="15"/>
      <c r="D76" s="9"/>
      <c r="E76" s="16" t="str">
        <f aca="false">IF(AND(B76&gt;0,D76&lt;&gt;""),D76/B76,"")</f>
        <v/>
      </c>
      <c r="F76" s="10"/>
    </row>
    <row r="77" customFormat="false" ht="15" hidden="false" customHeight="false" outlineLevel="0" collapsed="false">
      <c r="A77" s="15"/>
      <c r="B77" s="14"/>
      <c r="C77" s="15"/>
      <c r="D77" s="9"/>
      <c r="E77" s="16" t="str">
        <f aca="false">IF(AND(B77&gt;0,D77&lt;&gt;""),D77/B77,"")</f>
        <v/>
      </c>
      <c r="F77" s="10"/>
    </row>
    <row r="78" customFormat="false" ht="15" hidden="false" customHeight="false" outlineLevel="0" collapsed="false">
      <c r="A78" s="15"/>
      <c r="B78" s="14"/>
      <c r="C78" s="15"/>
      <c r="D78" s="9"/>
      <c r="E78" s="16" t="str">
        <f aca="false">IF(AND(B78&gt;0,D78&lt;&gt;""),D78/B78,"")</f>
        <v/>
      </c>
      <c r="F78" s="10"/>
    </row>
    <row r="79" customFormat="false" ht="15" hidden="false" customHeight="false" outlineLevel="0" collapsed="false">
      <c r="A79" s="15"/>
      <c r="B79" s="14"/>
      <c r="C79" s="15"/>
      <c r="D79" s="9"/>
      <c r="E79" s="16" t="str">
        <f aca="false">IF(AND(B79&gt;0,D79&lt;&gt;""),D79/B79,"")</f>
        <v/>
      </c>
      <c r="F79" s="10"/>
    </row>
    <row r="80" customFormat="false" ht="15" hidden="false" customHeight="false" outlineLevel="0" collapsed="false">
      <c r="A80" s="15"/>
      <c r="B80" s="14"/>
      <c r="C80" s="15"/>
      <c r="D80" s="9"/>
      <c r="E80" s="16" t="str">
        <f aca="false">IF(AND(B80&gt;0,D80&lt;&gt;""),D80/B80,"")</f>
        <v/>
      </c>
      <c r="F80" s="10"/>
    </row>
  </sheetData>
  <dataValidations count="1">
    <dataValidation allowBlank="true" errorStyle="stop" operator="between" showDropDown="false" showErrorMessage="false" showInputMessage="false" sqref="C5:C80" type="list">
      <formula1>"g,ml,each"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030"/>
    <pageSetUpPr fitToPage="true"/>
  </sheetPr>
  <dimension ref="A1:H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5" min="4" style="0" width="16"/>
    <col collapsed="false" customWidth="true" hidden="false" outlineLevel="0" max="6" min="6" style="0" width="4"/>
    <col collapsed="false" customWidth="true" hidden="false" outlineLevel="0" max="7" min="7" style="0" width="34"/>
    <col collapsed="false" customWidth="true" hidden="false" outlineLevel="0" max="8" min="8" style="0" width="18"/>
  </cols>
  <sheetData>
    <row r="1" customFormat="false" ht="22.05" hidden="false" customHeight="false" outlineLevel="0" collapsed="false">
      <c r="A1" s="1" t="s">
        <v>73</v>
      </c>
    </row>
    <row r="2" customFormat="false" ht="15" hidden="false" customHeight="false" outlineLevel="0" collapsed="false">
      <c r="A2" s="2" t="s">
        <v>74</v>
      </c>
    </row>
    <row r="4" customFormat="false" ht="15" hidden="false" customHeight="false" outlineLevel="0" collapsed="false">
      <c r="A4" s="6" t="s">
        <v>75</v>
      </c>
      <c r="G4" s="6" t="s">
        <v>76</v>
      </c>
    </row>
    <row r="5" customFormat="false" ht="15" hidden="false" customHeight="false" outlineLevel="0" collapsed="false">
      <c r="A5" s="8" t="s">
        <v>77</v>
      </c>
      <c r="B5" s="17" t="s">
        <v>78</v>
      </c>
      <c r="C5" s="17"/>
      <c r="D5" s="17"/>
      <c r="E5" s="17"/>
      <c r="G5" s="8" t="s">
        <v>79</v>
      </c>
      <c r="H5" s="18" t="n">
        <f aca="false">E32</f>
        <v>237.860522222222</v>
      </c>
    </row>
    <row r="6" customFormat="false" ht="15" hidden="false" customHeight="false" outlineLevel="0" collapsed="false">
      <c r="A6" s="8" t="s">
        <v>80</v>
      </c>
      <c r="B6" s="17" t="s">
        <v>81</v>
      </c>
      <c r="C6" s="17"/>
      <c r="D6" s="17"/>
      <c r="E6" s="17"/>
      <c r="G6" s="8" t="s">
        <v>82</v>
      </c>
      <c r="H6" s="18" t="n">
        <f aca="false">E44</f>
        <v>75</v>
      </c>
    </row>
    <row r="7" customFormat="false" ht="15" hidden="false" customHeight="false" outlineLevel="0" collapsed="false">
      <c r="A7" s="8" t="s">
        <v>83</v>
      </c>
      <c r="B7" s="17" t="s">
        <v>84</v>
      </c>
      <c r="C7" s="17"/>
      <c r="D7" s="17"/>
      <c r="E7" s="17"/>
      <c r="G7" s="8" t="s">
        <v>85</v>
      </c>
      <c r="H7" s="19" t="n">
        <f aca="false">Settings!$B$23</f>
        <v>80</v>
      </c>
    </row>
    <row r="8" customFormat="false" ht="15" hidden="false" customHeight="false" outlineLevel="0" collapsed="false">
      <c r="A8" s="8" t="s">
        <v>86</v>
      </c>
      <c r="B8" s="20" t="n">
        <v>16</v>
      </c>
      <c r="C8" s="20"/>
      <c r="D8" s="20"/>
      <c r="E8" s="20"/>
      <c r="G8" s="8" t="s">
        <v>87</v>
      </c>
      <c r="H8" s="18" t="n">
        <f aca="false">E56</f>
        <v>750</v>
      </c>
    </row>
    <row r="9" customFormat="false" ht="15" hidden="false" customHeight="false" outlineLevel="0" collapsed="false">
      <c r="G9" s="21" t="s">
        <v>88</v>
      </c>
      <c r="H9" s="13" t="n">
        <f aca="false">SUM(H5:H8)</f>
        <v>1142.86052222222</v>
      </c>
    </row>
    <row r="10" customFormat="false" ht="15" hidden="false" customHeight="false" outlineLevel="0" collapsed="false">
      <c r="A10" s="6" t="s">
        <v>89</v>
      </c>
      <c r="G10" s="8" t="s">
        <v>90</v>
      </c>
      <c r="H10" s="22" t="n">
        <f aca="false">Settings!$B$7</f>
        <v>0.25</v>
      </c>
    </row>
    <row r="11" customFormat="false" ht="26.85" hidden="false" customHeight="false" outlineLevel="0" collapsed="false">
      <c r="A11" s="7" t="s">
        <v>91</v>
      </c>
      <c r="B11" s="7" t="s">
        <v>92</v>
      </c>
      <c r="C11" s="7" t="s">
        <v>48</v>
      </c>
      <c r="D11" s="7" t="s">
        <v>50</v>
      </c>
      <c r="E11" s="7" t="s">
        <v>93</v>
      </c>
      <c r="G11" s="8" t="s">
        <v>94</v>
      </c>
      <c r="H11" s="18" t="n">
        <f aca="false">H9*H10</f>
        <v>285.715130555556</v>
      </c>
    </row>
    <row r="12" customFormat="false" ht="15" hidden="false" customHeight="false" outlineLevel="0" collapsed="false">
      <c r="A12" s="15" t="s">
        <v>51</v>
      </c>
      <c r="B12" s="14" t="n">
        <v>375</v>
      </c>
      <c r="C12" s="23" t="str">
        <f aca="false">IF(A12="","",IFERROR(INDEX('Ingredient prices'!$C$5:$C$80,MATCH(A12,'Ingredient prices'!$A$5:$A$80,0)),"?"))</f>
        <v>g</v>
      </c>
      <c r="D12" s="16" t="n">
        <f aca="false">IF(A12="","",IFERROR(INDEX('Ingredient prices'!$E$5:$E$80,MATCH(A12,'Ingredient prices'!$A$5:$A$80,0)),"Not in list"))</f>
        <v>0.015596</v>
      </c>
      <c r="E12" s="18" t="n">
        <f aca="false">IF(OR(A12="",B12=""),0,IFERROR(B12*D12,0))</f>
        <v>5.8485</v>
      </c>
      <c r="G12" s="21" t="s">
        <v>95</v>
      </c>
      <c r="H12" s="13" t="n">
        <f aca="false">H9+H11</f>
        <v>1428.57565277778</v>
      </c>
    </row>
    <row r="13" customFormat="false" ht="17.35" hidden="false" customHeight="false" outlineLevel="0" collapsed="false">
      <c r="A13" s="15" t="s">
        <v>54</v>
      </c>
      <c r="B13" s="14" t="n">
        <v>400</v>
      </c>
      <c r="C13" s="23" t="str">
        <f aca="false">IF(A13="","",IFERROR(INDEX('Ingredient prices'!$C$5:$C$80,MATCH(A13,'Ingredient prices'!$A$5:$A$80,0)),"?"))</f>
        <v>g</v>
      </c>
      <c r="D13" s="16" t="n">
        <f aca="false">IF(A13="","",IFERROR(INDEX('Ingredient prices'!$E$5:$E$80,MATCH(A13,'Ingredient prices'!$A$5:$A$80,0)),"Not in list"))</f>
        <v>0.03299</v>
      </c>
      <c r="E13" s="18" t="n">
        <f aca="false">IF(OR(A13="",B13=""),0,IFERROR(B13*D13,0))</f>
        <v>13.196</v>
      </c>
      <c r="G13" s="24" t="s">
        <v>96</v>
      </c>
      <c r="H13" s="25" t="n">
        <f aca="false">IF(Settings!$B$8&gt;0,CEILING(H12,Settings!$B$8),H12)</f>
        <v>1430</v>
      </c>
    </row>
    <row r="14" customFormat="false" ht="15" hidden="false" customHeight="false" outlineLevel="0" collapsed="false">
      <c r="A14" s="15" t="s">
        <v>55</v>
      </c>
      <c r="B14" s="14" t="n">
        <v>250</v>
      </c>
      <c r="C14" s="23" t="str">
        <f aca="false">IF(A14="","",IFERROR(INDEX('Ingredient prices'!$C$5:$C$80,MATCH(A14,'Ingredient prices'!$A$5:$A$80,0)),"?"))</f>
        <v>g</v>
      </c>
      <c r="D14" s="16" t="n">
        <f aca="false">IF(A14="","",IFERROR(INDEX('Ingredient prices'!$E$5:$E$80,MATCH(A14,'Ingredient prices'!$A$5:$A$80,0)),"Not in list"))</f>
        <v>0.17998</v>
      </c>
      <c r="E14" s="18" t="n">
        <f aca="false">IF(OR(A14="",B14=""),0,IFERROR(B14*D14,0))</f>
        <v>44.995</v>
      </c>
      <c r="G14" s="8" t="s">
        <v>97</v>
      </c>
      <c r="H14" s="18" t="n">
        <f aca="false">IF($B$8&gt;0,H13/$B$8,0)</f>
        <v>89.375</v>
      </c>
    </row>
    <row r="15" customFormat="false" ht="15" hidden="false" customHeight="false" outlineLevel="0" collapsed="false">
      <c r="A15" s="15" t="s">
        <v>56</v>
      </c>
      <c r="B15" s="14" t="n">
        <v>4</v>
      </c>
      <c r="C15" s="23" t="str">
        <f aca="false">IF(A15="","",IFERROR(INDEX('Ingredient prices'!$C$5:$C$80,MATCH(A15,'Ingredient prices'!$A$5:$A$80,0)),"?"))</f>
        <v>each</v>
      </c>
      <c r="D15" s="16" t="n">
        <f aca="false">IF(A15="","",IFERROR(INDEX('Ingredient prices'!$E$5:$E$80,MATCH(A15,'Ingredient prices'!$A$5:$A$80,0)),"Not in list"))</f>
        <v>3.61055555555556</v>
      </c>
      <c r="E15" s="18" t="n">
        <f aca="false">IF(OR(A15="",B15=""),0,IFERROR(B15*D15,0))</f>
        <v>14.4422222222222</v>
      </c>
    </row>
    <row r="16" customFormat="false" ht="15" hidden="false" customHeight="false" outlineLevel="0" collapsed="false">
      <c r="A16" s="15" t="s">
        <v>58</v>
      </c>
      <c r="B16" s="14" t="n">
        <v>250</v>
      </c>
      <c r="C16" s="23" t="str">
        <f aca="false">IF(A16="","",IFERROR(INDEX('Ingredient prices'!$C$5:$C$80,MATCH(A16,'Ingredient prices'!$A$5:$A$80,0)),"?"))</f>
        <v>ml</v>
      </c>
      <c r="D16" s="16" t="n">
        <f aca="false">IF(A16="","",IFERROR(INDEX('Ingredient prices'!$E$5:$E$80,MATCH(A16,'Ingredient prices'!$A$5:$A$80,0)),"Not in list"))</f>
        <v>0.02199</v>
      </c>
      <c r="E16" s="18" t="n">
        <f aca="false">IF(OR(A16="",B16=""),0,IFERROR(B16*D16,0))</f>
        <v>5.4975</v>
      </c>
      <c r="G16" s="2" t="s">
        <v>98</v>
      </c>
    </row>
    <row r="17" customFormat="false" ht="15" hidden="false" customHeight="false" outlineLevel="0" collapsed="false">
      <c r="A17" s="15" t="s">
        <v>60</v>
      </c>
      <c r="B17" s="14" t="n">
        <v>75</v>
      </c>
      <c r="C17" s="23" t="str">
        <f aca="false">IF(A17="","",IFERROR(INDEX('Ingredient prices'!$C$5:$C$80,MATCH(A17,'Ingredient prices'!$A$5:$A$80,0)),"?"))</f>
        <v>g</v>
      </c>
      <c r="D17" s="16" t="n">
        <f aca="false">IF(A17="","",IFERROR(INDEX('Ingredient prices'!$E$5:$E$80,MATCH(A17,'Ingredient prices'!$A$5:$A$80,0)),"Not in list"))</f>
        <v>0.29996</v>
      </c>
      <c r="E17" s="18" t="n">
        <f aca="false">IF(OR(A17="",B17=""),0,IFERROR(B17*D17,0))</f>
        <v>22.497</v>
      </c>
      <c r="G17" s="2" t="s">
        <v>99</v>
      </c>
    </row>
    <row r="18" customFormat="false" ht="15" hidden="false" customHeight="false" outlineLevel="0" collapsed="false">
      <c r="A18" s="15" t="s">
        <v>61</v>
      </c>
      <c r="B18" s="14" t="n">
        <v>10</v>
      </c>
      <c r="C18" s="23" t="str">
        <f aca="false">IF(A18="","",IFERROR(INDEX('Ingredient prices'!$C$5:$C$80,MATCH(A18,'Ingredient prices'!$A$5:$A$80,0)),"?"))</f>
        <v>g</v>
      </c>
      <c r="D18" s="16" t="n">
        <f aca="false">IF(A18="","",IFERROR(INDEX('Ingredient prices'!$E$5:$E$80,MATCH(A18,'Ingredient prices'!$A$5:$A$80,0)),"Not in list"))</f>
        <v>0.14995</v>
      </c>
      <c r="E18" s="18" t="n">
        <f aca="false">IF(OR(A18="",B18=""),0,IFERROR(B18*D18,0))</f>
        <v>1.4995</v>
      </c>
      <c r="G18" s="2" t="s">
        <v>100</v>
      </c>
    </row>
    <row r="19" customFormat="false" ht="15" hidden="false" customHeight="false" outlineLevel="0" collapsed="false">
      <c r="A19" s="15" t="s">
        <v>62</v>
      </c>
      <c r="B19" s="14" t="n">
        <v>5</v>
      </c>
      <c r="C19" s="23" t="str">
        <f aca="false">IF(A19="","",IFERROR(INDEX('Ingredient prices'!$C$5:$C$80,MATCH(A19,'Ingredient prices'!$A$5:$A$80,0)),"?"))</f>
        <v>g</v>
      </c>
      <c r="D19" s="16" t="n">
        <f aca="false">IF(A19="","",IFERROR(INDEX('Ingredient prices'!$E$5:$E$80,MATCH(A19,'Ingredient prices'!$A$5:$A$80,0)),"Not in list"))</f>
        <v>0.07996</v>
      </c>
      <c r="E19" s="18" t="n">
        <f aca="false">IF(OR(A19="",B19=""),0,IFERROR(B19*D19,0))</f>
        <v>0.3998</v>
      </c>
    </row>
    <row r="20" customFormat="false" ht="15" hidden="false" customHeight="false" outlineLevel="0" collapsed="false">
      <c r="A20" s="15" t="s">
        <v>63</v>
      </c>
      <c r="B20" s="14" t="n">
        <v>10</v>
      </c>
      <c r="C20" s="23" t="str">
        <f aca="false">IF(A20="","",IFERROR(INDEX('Ingredient prices'!$C$5:$C$80,MATCH(A20,'Ingredient prices'!$A$5:$A$80,0)),"?"))</f>
        <v>ml</v>
      </c>
      <c r="D20" s="16" t="n">
        <f aca="false">IF(A20="","",IFERROR(INDEX('Ingredient prices'!$E$5:$E$80,MATCH(A20,'Ingredient prices'!$A$5:$A$80,0)),"Not in list"))</f>
        <v>0.3999</v>
      </c>
      <c r="E20" s="18" t="n">
        <f aca="false">IF(OR(A20="",B20=""),0,IFERROR(B20*D20,0))</f>
        <v>3.999</v>
      </c>
    </row>
    <row r="21" customFormat="false" ht="15" hidden="false" customHeight="false" outlineLevel="0" collapsed="false">
      <c r="A21" s="15" t="s">
        <v>64</v>
      </c>
      <c r="B21" s="14" t="n">
        <v>500</v>
      </c>
      <c r="C21" s="23" t="str">
        <f aca="false">IF(A21="","",IFERROR(INDEX('Ingredient prices'!$C$5:$C$80,MATCH(A21,'Ingredient prices'!$A$5:$A$80,0)),"?"))</f>
        <v>g</v>
      </c>
      <c r="D21" s="16" t="n">
        <f aca="false">IF(A21="","",IFERROR(INDEX('Ingredient prices'!$E$5:$E$80,MATCH(A21,'Ingredient prices'!$A$5:$A$80,0)),"Not in list"))</f>
        <v>0.03499</v>
      </c>
      <c r="E21" s="18" t="n">
        <f aca="false">IF(OR(A21="",B21=""),0,IFERROR(B21*D21,0))</f>
        <v>17.495</v>
      </c>
    </row>
    <row r="22" customFormat="false" ht="15" hidden="false" customHeight="false" outlineLevel="0" collapsed="false">
      <c r="A22" s="15" t="s">
        <v>66</v>
      </c>
      <c r="B22" s="14" t="n">
        <v>300</v>
      </c>
      <c r="C22" s="23" t="str">
        <f aca="false">IF(A22="","",IFERROR(INDEX('Ingredient prices'!$C$5:$C$80,MATCH(A22,'Ingredient prices'!$A$5:$A$80,0)),"?"))</f>
        <v>g</v>
      </c>
      <c r="D22" s="16" t="n">
        <f aca="false">IF(A22="","",IFERROR(INDEX('Ingredient prices'!$E$5:$E$80,MATCH(A22,'Ingredient prices'!$A$5:$A$80,0)),"Not in list"))</f>
        <v>0.24999</v>
      </c>
      <c r="E22" s="18" t="n">
        <f aca="false">IF(OR(A22="",B22=""),0,IFERROR(B22*D22,0))</f>
        <v>74.997</v>
      </c>
    </row>
    <row r="23" customFormat="false" ht="15" hidden="false" customHeight="false" outlineLevel="0" collapsed="false">
      <c r="A23" s="15" t="s">
        <v>65</v>
      </c>
      <c r="B23" s="14" t="n">
        <v>300</v>
      </c>
      <c r="C23" s="23" t="str">
        <f aca="false">IF(A23="","",IFERROR(INDEX('Ingredient prices'!$C$5:$C$80,MATCH(A23,'Ingredient prices'!$A$5:$A$80,0)),"?"))</f>
        <v>ml</v>
      </c>
      <c r="D23" s="16" t="n">
        <f aca="false">IF(A23="","",IFERROR(INDEX('Ingredient prices'!$E$5:$E$80,MATCH(A23,'Ingredient prices'!$A$5:$A$80,0)),"Not in list"))</f>
        <v>0.10998</v>
      </c>
      <c r="E23" s="18" t="n">
        <f aca="false">IF(OR(A23="",B23=""),0,IFERROR(B23*D23,0))</f>
        <v>32.994</v>
      </c>
    </row>
    <row r="24" customFormat="false" ht="15" hidden="false" customHeight="false" outlineLevel="0" collapsed="false">
      <c r="A24" s="15"/>
      <c r="B24" s="14"/>
      <c r="C24" s="23" t="str">
        <f aca="false">IF(A24="","",IFERROR(INDEX('Ingredient prices'!$C$5:$C$80,MATCH(A24,'Ingredient prices'!$A$5:$A$80,0)),"?"))</f>
        <v/>
      </c>
      <c r="D24" s="16" t="str">
        <f aca="false">IF(A24="","",IFERROR(INDEX('Ingredient prices'!$E$5:$E$80,MATCH(A24,'Ingredient prices'!$A$5:$A$80,0)),"Not in list"))</f>
        <v/>
      </c>
      <c r="E24" s="18" t="n">
        <f aca="false">IF(OR(A24="",B24=""),0,IFERROR(B24*D24,0))</f>
        <v>0</v>
      </c>
    </row>
    <row r="25" customFormat="false" ht="15" hidden="false" customHeight="false" outlineLevel="0" collapsed="false">
      <c r="A25" s="15"/>
      <c r="B25" s="14"/>
      <c r="C25" s="23" t="str">
        <f aca="false">IF(A25="","",IFERROR(INDEX('Ingredient prices'!$C$5:$C$80,MATCH(A25,'Ingredient prices'!$A$5:$A$80,0)),"?"))</f>
        <v/>
      </c>
      <c r="D25" s="16" t="str">
        <f aca="false">IF(A25="","",IFERROR(INDEX('Ingredient prices'!$E$5:$E$80,MATCH(A25,'Ingredient prices'!$A$5:$A$80,0)),"Not in list"))</f>
        <v/>
      </c>
      <c r="E25" s="18" t="n">
        <f aca="false">IF(OR(A25="",B25=""),0,IFERROR(B25*D25,0))</f>
        <v>0</v>
      </c>
    </row>
    <row r="26" customFormat="false" ht="15" hidden="false" customHeight="false" outlineLevel="0" collapsed="false">
      <c r="A26" s="15"/>
      <c r="B26" s="14"/>
      <c r="C26" s="23" t="str">
        <f aca="false">IF(A26="","",IFERROR(INDEX('Ingredient prices'!$C$5:$C$80,MATCH(A26,'Ingredient prices'!$A$5:$A$80,0)),"?"))</f>
        <v/>
      </c>
      <c r="D26" s="16" t="str">
        <f aca="false">IF(A26="","",IFERROR(INDEX('Ingredient prices'!$E$5:$E$80,MATCH(A26,'Ingredient prices'!$A$5:$A$80,0)),"Not in list"))</f>
        <v/>
      </c>
      <c r="E26" s="18" t="n">
        <f aca="false">IF(OR(A26="",B26=""),0,IFERROR(B26*D26,0))</f>
        <v>0</v>
      </c>
    </row>
    <row r="27" customFormat="false" ht="15" hidden="false" customHeight="false" outlineLevel="0" collapsed="false">
      <c r="A27" s="15"/>
      <c r="B27" s="14"/>
      <c r="C27" s="23" t="str">
        <f aca="false">IF(A27="","",IFERROR(INDEX('Ingredient prices'!$C$5:$C$80,MATCH(A27,'Ingredient prices'!$A$5:$A$80,0)),"?"))</f>
        <v/>
      </c>
      <c r="D27" s="16" t="str">
        <f aca="false">IF(A27="","",IFERROR(INDEX('Ingredient prices'!$E$5:$E$80,MATCH(A27,'Ingredient prices'!$A$5:$A$80,0)),"Not in list"))</f>
        <v/>
      </c>
      <c r="E27" s="18" t="n">
        <f aca="false">IF(OR(A27="",B27=""),0,IFERROR(B27*D27,0))</f>
        <v>0</v>
      </c>
    </row>
    <row r="28" customFormat="false" ht="15" hidden="false" customHeight="false" outlineLevel="0" collapsed="false">
      <c r="A28" s="15"/>
      <c r="B28" s="14"/>
      <c r="C28" s="23" t="str">
        <f aca="false">IF(A28="","",IFERROR(INDEX('Ingredient prices'!$C$5:$C$80,MATCH(A28,'Ingredient prices'!$A$5:$A$80,0)),"?"))</f>
        <v/>
      </c>
      <c r="D28" s="16" t="str">
        <f aca="false">IF(A28="","",IFERROR(INDEX('Ingredient prices'!$E$5:$E$80,MATCH(A28,'Ingredient prices'!$A$5:$A$80,0)),"Not in list"))</f>
        <v/>
      </c>
      <c r="E28" s="18" t="n">
        <f aca="false">IF(OR(A28="",B28=""),0,IFERROR(B28*D28,0))</f>
        <v>0</v>
      </c>
    </row>
    <row r="29" customFormat="false" ht="15" hidden="false" customHeight="false" outlineLevel="0" collapsed="false">
      <c r="A29" s="15"/>
      <c r="B29" s="14"/>
      <c r="C29" s="23" t="str">
        <f aca="false">IF(A29="","",IFERROR(INDEX('Ingredient prices'!$C$5:$C$80,MATCH(A29,'Ingredient prices'!$A$5:$A$80,0)),"?"))</f>
        <v/>
      </c>
      <c r="D29" s="16" t="str">
        <f aca="false">IF(A29="","",IFERROR(INDEX('Ingredient prices'!$E$5:$E$80,MATCH(A29,'Ingredient prices'!$A$5:$A$80,0)),"Not in list"))</f>
        <v/>
      </c>
      <c r="E29" s="18" t="n">
        <f aca="false">IF(OR(A29="",B29=""),0,IFERROR(B29*D29,0))</f>
        <v>0</v>
      </c>
    </row>
    <row r="30" customFormat="false" ht="15" hidden="false" customHeight="false" outlineLevel="0" collapsed="false">
      <c r="A30" s="15"/>
      <c r="B30" s="14"/>
      <c r="C30" s="23" t="str">
        <f aca="false">IF(A30="","",IFERROR(INDEX('Ingredient prices'!$C$5:$C$80,MATCH(A30,'Ingredient prices'!$A$5:$A$80,0)),"?"))</f>
        <v/>
      </c>
      <c r="D30" s="16" t="str">
        <f aca="false">IF(A30="","",IFERROR(INDEX('Ingredient prices'!$E$5:$E$80,MATCH(A30,'Ingredient prices'!$A$5:$A$80,0)),"Not in list"))</f>
        <v/>
      </c>
      <c r="E30" s="18" t="n">
        <f aca="false">IF(OR(A30="",B30=""),0,IFERROR(B30*D30,0))</f>
        <v>0</v>
      </c>
    </row>
    <row r="31" customFormat="false" ht="15" hidden="false" customHeight="false" outlineLevel="0" collapsed="false">
      <c r="A31" s="15"/>
      <c r="B31" s="14"/>
      <c r="C31" s="23" t="str">
        <f aca="false">IF(A31="","",IFERROR(INDEX('Ingredient prices'!$C$5:$C$80,MATCH(A31,'Ingredient prices'!$A$5:$A$80,0)),"?"))</f>
        <v/>
      </c>
      <c r="D31" s="16" t="str">
        <f aca="false">IF(A31="","",IFERROR(INDEX('Ingredient prices'!$E$5:$E$80,MATCH(A31,'Ingredient prices'!$A$5:$A$80,0)),"Not in list"))</f>
        <v/>
      </c>
      <c r="E31" s="18" t="n">
        <f aca="false">IF(OR(A31="",B31=""),0,IFERROR(B31*D31,0))</f>
        <v>0</v>
      </c>
    </row>
    <row r="32" customFormat="false" ht="15" hidden="false" customHeight="false" outlineLevel="0" collapsed="false">
      <c r="D32" s="12" t="s">
        <v>101</v>
      </c>
      <c r="E32" s="13" t="n">
        <f aca="false">SUM(E12:E31)</f>
        <v>237.860522222222</v>
      </c>
    </row>
    <row r="34" customFormat="false" ht="15" hidden="false" customHeight="false" outlineLevel="0" collapsed="false">
      <c r="A34" s="6" t="s">
        <v>102</v>
      </c>
    </row>
    <row r="35" customFormat="false" ht="15" hidden="false" customHeight="false" outlineLevel="0" collapsed="false">
      <c r="A35" s="7" t="s">
        <v>18</v>
      </c>
      <c r="B35" s="7" t="s">
        <v>103</v>
      </c>
      <c r="C35" s="7"/>
      <c r="D35" s="7" t="s">
        <v>104</v>
      </c>
      <c r="E35" s="7" t="s">
        <v>93</v>
      </c>
    </row>
    <row r="36" customFormat="false" ht="15" hidden="false" customHeight="false" outlineLevel="0" collapsed="false">
      <c r="A36" s="15" t="s">
        <v>105</v>
      </c>
      <c r="B36" s="14" t="n">
        <v>1</v>
      </c>
      <c r="C36" s="26"/>
      <c r="D36" s="9" t="n">
        <v>25</v>
      </c>
      <c r="E36" s="18" t="n">
        <f aca="false">IF(OR(B36="",D36=""),0,B36*D36)</f>
        <v>25</v>
      </c>
    </row>
    <row r="37" customFormat="false" ht="15" hidden="false" customHeight="false" outlineLevel="0" collapsed="false">
      <c r="A37" s="15" t="s">
        <v>106</v>
      </c>
      <c r="B37" s="14" t="n">
        <v>1</v>
      </c>
      <c r="C37" s="26"/>
      <c r="D37" s="9" t="n">
        <v>30</v>
      </c>
      <c r="E37" s="18" t="n">
        <f aca="false">IF(OR(B37="",D37=""),0,B37*D37)</f>
        <v>30</v>
      </c>
    </row>
    <row r="38" customFormat="false" ht="15" hidden="false" customHeight="false" outlineLevel="0" collapsed="false">
      <c r="A38" s="15" t="s">
        <v>107</v>
      </c>
      <c r="B38" s="14" t="n">
        <v>4</v>
      </c>
      <c r="C38" s="26"/>
      <c r="D38" s="9" t="n">
        <v>2.5</v>
      </c>
      <c r="E38" s="18" t="n">
        <f aca="false">IF(OR(B38="",D38=""),0,B38*D38)</f>
        <v>10</v>
      </c>
    </row>
    <row r="39" customFormat="false" ht="15" hidden="false" customHeight="false" outlineLevel="0" collapsed="false">
      <c r="A39" s="15" t="s">
        <v>108</v>
      </c>
      <c r="B39" s="14" t="n">
        <v>1</v>
      </c>
      <c r="C39" s="26"/>
      <c r="D39" s="9" t="n">
        <v>10</v>
      </c>
      <c r="E39" s="18" t="n">
        <f aca="false">IF(OR(B39="",D39=""),0,B39*D39)</f>
        <v>10</v>
      </c>
    </row>
    <row r="40" customFormat="false" ht="15" hidden="false" customHeight="false" outlineLevel="0" collapsed="false">
      <c r="A40" s="15" t="s">
        <v>109</v>
      </c>
      <c r="B40" s="14" t="n">
        <v>1</v>
      </c>
      <c r="C40" s="26"/>
      <c r="D40" s="9" t="n">
        <v>0</v>
      </c>
      <c r="E40" s="18" t="n">
        <f aca="false">IF(OR(B40="",D40=""),0,B40*D40)</f>
        <v>0</v>
      </c>
    </row>
    <row r="41" customFormat="false" ht="15" hidden="false" customHeight="false" outlineLevel="0" collapsed="false">
      <c r="A41" s="15"/>
      <c r="B41" s="14"/>
      <c r="C41" s="26"/>
      <c r="D41" s="9"/>
      <c r="E41" s="18" t="n">
        <f aca="false">IF(OR(B41="",D41=""),0,B41*D41)</f>
        <v>0</v>
      </c>
    </row>
    <row r="42" customFormat="false" ht="15" hidden="false" customHeight="false" outlineLevel="0" collapsed="false">
      <c r="A42" s="15"/>
      <c r="B42" s="14"/>
      <c r="C42" s="26"/>
      <c r="D42" s="9"/>
      <c r="E42" s="18" t="n">
        <f aca="false">IF(OR(B42="",D42=""),0,B42*D42)</f>
        <v>0</v>
      </c>
    </row>
    <row r="43" customFormat="false" ht="15" hidden="false" customHeight="false" outlineLevel="0" collapsed="false">
      <c r="A43" s="15"/>
      <c r="B43" s="14"/>
      <c r="C43" s="26"/>
      <c r="D43" s="9"/>
      <c r="E43" s="18" t="n">
        <f aca="false">IF(OR(B43="",D43=""),0,B43*D43)</f>
        <v>0</v>
      </c>
    </row>
    <row r="44" customFormat="false" ht="15" hidden="false" customHeight="false" outlineLevel="0" collapsed="false">
      <c r="D44" s="12" t="s">
        <v>110</v>
      </c>
      <c r="E44" s="13" t="n">
        <f aca="false">SUM(E36:E43)</f>
        <v>75</v>
      </c>
    </row>
    <row r="46" customFormat="false" ht="15" hidden="false" customHeight="false" outlineLevel="0" collapsed="false">
      <c r="A46" s="6" t="s">
        <v>111</v>
      </c>
    </row>
    <row r="47" customFormat="false" ht="15" hidden="false" customHeight="false" outlineLevel="0" collapsed="false">
      <c r="A47" s="7" t="s">
        <v>112</v>
      </c>
      <c r="B47" s="7" t="s">
        <v>113</v>
      </c>
      <c r="C47" s="7"/>
      <c r="D47" s="7" t="s">
        <v>114</v>
      </c>
      <c r="E47" s="7" t="s">
        <v>93</v>
      </c>
    </row>
    <row r="48" customFormat="false" ht="15" hidden="false" customHeight="false" outlineLevel="0" collapsed="false">
      <c r="A48" s="15" t="s">
        <v>115</v>
      </c>
      <c r="B48" s="27" t="n">
        <v>0.5</v>
      </c>
      <c r="C48" s="26"/>
      <c r="D48" s="19" t="n">
        <f aca="false">Settings!$B$6</f>
        <v>120</v>
      </c>
      <c r="E48" s="18" t="n">
        <f aca="false">IF(B48="",0,B48*D48)</f>
        <v>60</v>
      </c>
    </row>
    <row r="49" customFormat="false" ht="15" hidden="false" customHeight="false" outlineLevel="0" collapsed="false">
      <c r="A49" s="15" t="s">
        <v>116</v>
      </c>
      <c r="B49" s="27" t="n">
        <v>1.5</v>
      </c>
      <c r="C49" s="26"/>
      <c r="D49" s="19" t="n">
        <f aca="false">Settings!$B$6</f>
        <v>120</v>
      </c>
      <c r="E49" s="18" t="n">
        <f aca="false">IF(B49="",0,B49*D49)</f>
        <v>180</v>
      </c>
    </row>
    <row r="50" customFormat="false" ht="15" hidden="false" customHeight="false" outlineLevel="0" collapsed="false">
      <c r="A50" s="15" t="s">
        <v>117</v>
      </c>
      <c r="B50" s="27" t="n">
        <v>1.5</v>
      </c>
      <c r="C50" s="26"/>
      <c r="D50" s="19" t="n">
        <f aca="false">Settings!$B$6</f>
        <v>120</v>
      </c>
      <c r="E50" s="18" t="n">
        <f aca="false">IF(B50="",0,B50*D50)</f>
        <v>180</v>
      </c>
    </row>
    <row r="51" customFormat="false" ht="15" hidden="false" customHeight="false" outlineLevel="0" collapsed="false">
      <c r="A51" s="15" t="s">
        <v>118</v>
      </c>
      <c r="B51" s="27" t="n">
        <v>1.5</v>
      </c>
      <c r="C51" s="26"/>
      <c r="D51" s="19" t="n">
        <f aca="false">Settings!$B$6</f>
        <v>120</v>
      </c>
      <c r="E51" s="18" t="n">
        <f aca="false">IF(B51="",0,B51*D51)</f>
        <v>180</v>
      </c>
    </row>
    <row r="52" customFormat="false" ht="15" hidden="false" customHeight="false" outlineLevel="0" collapsed="false">
      <c r="A52" s="15" t="s">
        <v>119</v>
      </c>
      <c r="B52" s="27" t="n">
        <v>0.75</v>
      </c>
      <c r="C52" s="26"/>
      <c r="D52" s="19" t="n">
        <f aca="false">Settings!$B$6</f>
        <v>120</v>
      </c>
      <c r="E52" s="18" t="n">
        <f aca="false">IF(B52="",0,B52*D52)</f>
        <v>90</v>
      </c>
    </row>
    <row r="53" customFormat="false" ht="15" hidden="false" customHeight="false" outlineLevel="0" collapsed="false">
      <c r="A53" s="15" t="s">
        <v>120</v>
      </c>
      <c r="B53" s="27" t="n">
        <v>0.5</v>
      </c>
      <c r="C53" s="26"/>
      <c r="D53" s="19" t="n">
        <f aca="false">Settings!$B$6</f>
        <v>120</v>
      </c>
      <c r="E53" s="18" t="n">
        <f aca="false">IF(B53="",0,B53*D53)</f>
        <v>60</v>
      </c>
    </row>
    <row r="54" customFormat="false" ht="15" hidden="false" customHeight="false" outlineLevel="0" collapsed="false">
      <c r="A54" s="15"/>
      <c r="B54" s="27"/>
      <c r="C54" s="26"/>
      <c r="D54" s="19" t="n">
        <f aca="false">Settings!$B$6</f>
        <v>120</v>
      </c>
      <c r="E54" s="18" t="n">
        <f aca="false">IF(B54="",0,B54*D54)</f>
        <v>0</v>
      </c>
    </row>
    <row r="55" customFormat="false" ht="15" hidden="false" customHeight="false" outlineLevel="0" collapsed="false">
      <c r="A55" s="15"/>
      <c r="B55" s="27"/>
      <c r="C55" s="26"/>
      <c r="D55" s="19" t="n">
        <f aca="false">Settings!$B$6</f>
        <v>120</v>
      </c>
      <c r="E55" s="18" t="n">
        <f aca="false">IF(B55="",0,B55*D55)</f>
        <v>0</v>
      </c>
    </row>
    <row r="56" customFormat="false" ht="15" hidden="false" customHeight="false" outlineLevel="0" collapsed="false">
      <c r="A56" s="12" t="s">
        <v>121</v>
      </c>
      <c r="B56" s="28" t="n">
        <f aca="false">SUM(B48:B55)</f>
        <v>6.25</v>
      </c>
      <c r="D56" s="12" t="s">
        <v>122</v>
      </c>
      <c r="E56" s="13" t="n">
        <f aca="false">SUM(E48:E55)</f>
        <v>750</v>
      </c>
    </row>
  </sheetData>
  <mergeCells count="4">
    <mergeCell ref="B5:E5"/>
    <mergeCell ref="B6:E6"/>
    <mergeCell ref="B7:E7"/>
    <mergeCell ref="B8:E8"/>
  </mergeCells>
  <dataValidations count="1">
    <dataValidation allowBlank="true" error="Pick an ingredient from the list, or add it on the Ingredient prices tab first." errorStyle="stop" errorTitle="Not in your price list" operator="between" showDropDown="false" showErrorMessage="false" showInputMessage="false" sqref="A12:A31" type="list">
      <formula1>'Ingredient prices'!$A$5:$A$80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2026-10-19T16:35:56Z</dcterms:created>
  <dc:creator>openpyxl</dc:creator>
  <dc:description/>
  <dc:language>en-US</dc:language>
  <cp:lastModifiedBy/>
  <dcterms:modified xsi:type="dcterms:W3CDTF">2026-10-19T16:35:56Z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